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Fitxa" sheetId="5" r:id="rId1"/>
    <sheet name="Docència (Grau)" sheetId="1" r:id="rId2"/>
    <sheet name="Docència (Màster)" sheetId="3" r:id="rId3"/>
    <sheet name="Recursos (Grau i Màster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4" l="1"/>
  <c r="M18" i="4"/>
  <c r="M17" i="4"/>
  <c r="N17" i="4" s="1"/>
  <c r="N19" i="4"/>
  <c r="L19" i="4"/>
  <c r="J19" i="4"/>
  <c r="H19" i="4"/>
  <c r="F19" i="4"/>
  <c r="D19" i="4"/>
  <c r="N18" i="4"/>
  <c r="L18" i="4"/>
  <c r="J18" i="4"/>
  <c r="H18" i="4"/>
  <c r="F18" i="4"/>
  <c r="D18" i="4"/>
  <c r="L17" i="4"/>
  <c r="J17" i="4"/>
  <c r="H17" i="4"/>
  <c r="F17" i="4"/>
  <c r="D17" i="4"/>
  <c r="N16" i="4"/>
  <c r="L16" i="4"/>
  <c r="J16" i="4"/>
  <c r="H16" i="4"/>
  <c r="F16" i="4"/>
  <c r="D16" i="4"/>
  <c r="N15" i="4"/>
  <c r="L15" i="4"/>
  <c r="J15" i="4"/>
  <c r="H15" i="4"/>
  <c r="F15" i="4"/>
  <c r="D15" i="4"/>
  <c r="M37" i="3" l="1"/>
  <c r="M29" i="3" l="1"/>
  <c r="M26" i="3"/>
  <c r="M17" i="3"/>
  <c r="M29" i="1" l="1"/>
  <c r="M17" i="1"/>
  <c r="H18" i="3" l="1"/>
  <c r="F40" i="1"/>
  <c r="F29" i="1"/>
  <c r="J16" i="1"/>
  <c r="N39" i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N40" i="1"/>
  <c r="L39" i="1"/>
  <c r="J39" i="1"/>
  <c r="H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H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<sst xmlns="http://schemas.openxmlformats.org/spreadsheetml/2006/main" count="273" uniqueCount="59">
  <si>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</si>
  <si>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</si>
  <si>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</si>
  <si>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</si>
  <si>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</si>
  <si>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</si>
  <si>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</si>
  <si>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</si>
  <si>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</si>
  <si>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</si>
  <si>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</si>
  <si>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</si>
  <si>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</si>
  <si>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</si>
  <si>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</si>
  <si>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</si>
  <si>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</si>
  <si>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</si>
  <si>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</si>
  <si>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</si>
  <si>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</si>
  <si>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</si>
  <si>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</si>
  <si>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</si>
  <si>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</si>
  <si>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</si>
  <si>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</si>
  <si>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</si>
  <si>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</si>
  <si>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</si>
  <si>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</si>
  <si>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</si>
  <si>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</si>
  <si>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</si>
  <si>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</si>
  <si>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</si>
  <si>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</si>
  <si>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</si>
  <si>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</si>
  <si>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</si>
  <si>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</si>
  <si>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</si>
  <si>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</si>
  <si>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</si>
  <si>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</si>
  <si>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</si>
  <si>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</si>
  <si>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</si>
  <si>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</si>
  <si>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</si>
  <si>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</si>
  <si>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</si>
  <si>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</si>
  <si>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</si>
  <si>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</si>
  <si>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</si>
  <si>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Tècnica Superior d'Enginyeria Industrial de Barcelona</t>
  </si>
  <si>
    <t xml:space="preserve">Conec l'existència del Sistema de Garantia Intern de Qualitat de l'ETSEIB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</si>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</sst>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70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5" fontId="22" fillId="0" borderId="17" xfId="2" applyNumberFormat="1" applyFont="1" applyBorder="1" applyAlignment="1">
      <alignment horizontal="right" vertical="center"/>
    </xf>
    <xf numFmtId="164" fontId="22" fillId="0" borderId="16" xfId="2" applyNumberFormat="1" applyFont="1" applyBorder="1" applyAlignment="1">
      <alignment horizontal="right" vertical="center"/>
    </xf>
    <xf numFmtId="4" fontId="22" fillId="0" borderId="9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4" fontId="22" fillId="0" borderId="74" xfId="2" applyNumberFormat="1" applyFont="1" applyBorder="1" applyAlignment="1">
      <alignment horizontal="right" vertical="center"/>
    </xf>
    <xf numFmtId="165" fontId="22" fillId="0" borderId="49" xfId="2" applyNumberFormat="1" applyFont="1" applyBorder="1" applyAlignment="1">
      <alignment horizontal="right" vertical="center"/>
    </xf>
    <xf numFmtId="4" fontId="22" fillId="0" borderId="41" xfId="2" applyNumberFormat="1" applyFont="1" applyBorder="1" applyAlignment="1">
      <alignment horizontal="right" vertical="center"/>
    </xf>
    <xf numFmtId="0" fontId="0" fillId="2" borderId="10" xfId="0" applyFill="1" applyBorder="1" applyAlignment="1">
      <alignment wrapText="1"/>
    </xf>
    <xf numFmtId="164" fontId="22" fillId="0" borderId="35" xfId="2" applyNumberFormat="1" applyFont="1" applyBorder="1" applyAlignment="1">
      <alignment horizontal="right" vertical="center"/>
    </xf>
    <xf numFmtId="165" fontId="22" fillId="0" borderId="34" xfId="2" applyNumberFormat="1" applyFont="1" applyBorder="1" applyAlignment="1">
      <alignment horizontal="right" vertical="center"/>
    </xf>
    <xf numFmtId="4" fontId="22" fillId="0" borderId="37" xfId="2" applyNumberFormat="1" applyFont="1" applyBorder="1" applyAlignment="1">
      <alignment horizontal="right" vertical="center"/>
    </xf>
    <xf numFmtId="4" fontId="12" fillId="0" borderId="75" xfId="2" applyNumberFormat="1" applyFont="1" applyBorder="1" applyAlignment="1">
      <alignment horizontal="right" vertical="center"/>
    </xf>
    <xf numFmtId="4" fontId="12" fillId="0" borderId="40" xfId="2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165" fontId="22" fillId="0" borderId="73" xfId="11" applyNumberFormat="1" applyFont="1" applyBorder="1" applyAlignment="1">
      <alignment horizontal="right" vertical="center"/>
    </xf>
    <xf numFmtId="164" fontId="22" fillId="0" borderId="76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69" xfId="11" applyBorder="1" applyAlignment="1">
      <alignment vertical="center"/>
    </xf>
    <xf numFmtId="164" fontId="22" fillId="0" borderId="35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164" fontId="22" fillId="0" borderId="33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0" fontId="0" fillId="2" borderId="70" xfId="0" applyFill="1" applyBorder="1" applyAlignment="1">
      <alignment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3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</cellXfs>
  <cellStyles count="12">
    <cellStyle name="Enllaç" xfId="10" builtinId="8"/>
    <cellStyle name="Normal" xfId="0" builtinId="0"/>
    <cellStyle name="Normal_200_FME" xfId="2"/>
    <cellStyle name="Normal_205_ESEIAAT" xfId="5"/>
    <cellStyle name="Normal_210_ETSAB" xfId="3"/>
    <cellStyle name="Normal_240_ETSEIB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workbookViewId="0">
      <selection activeCell="Q14" sqref="Q14"/>
    </sheetView>
  </sheetViews>
  <sheetFormatPr defaultRowHeight="15"/>
  <cols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38" t="s">
        <v>56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>
      <c r="C3" s="53"/>
    </row>
    <row r="4" spans="1:18" ht="18.75">
      <c r="B4" s="98" t="s">
        <v>58</v>
      </c>
    </row>
    <row r="6" spans="1:18" ht="15.75">
      <c r="B6" s="2" t="s">
        <v>43</v>
      </c>
    </row>
    <row r="7" spans="1:18" ht="15.75" thickBot="1">
      <c r="B7" s="62"/>
      <c r="C7" s="62"/>
      <c r="D7" s="62"/>
    </row>
    <row r="8" spans="1:18" ht="33.75" customHeight="1">
      <c r="A8" s="41"/>
      <c r="B8" s="75" t="s">
        <v>44</v>
      </c>
      <c r="C8" s="71" t="s">
        <v>45</v>
      </c>
      <c r="D8" s="72" t="s">
        <v>46</v>
      </c>
    </row>
    <row r="9" spans="1:18" ht="24.75" customHeight="1" thickBot="1">
      <c r="A9" s="41"/>
      <c r="B9" s="76">
        <v>433</v>
      </c>
      <c r="C9" s="73">
        <v>204</v>
      </c>
      <c r="D9" s="74">
        <f>C9/B9</f>
        <v>0.47113163972286376</v>
      </c>
    </row>
    <row r="11" spans="1:18">
      <c r="M11" s="77"/>
    </row>
    <row r="12" spans="1:18" ht="15.75" thickBot="1">
      <c r="M12" s="77"/>
    </row>
    <row r="13" spans="1:18" ht="15.75" thickBot="1">
      <c r="A13" s="53"/>
      <c r="B13" s="53"/>
      <c r="C13" s="83"/>
      <c r="D13" s="81" t="s">
        <v>13</v>
      </c>
      <c r="E13" s="82" t="s">
        <v>14</v>
      </c>
    </row>
    <row r="14" spans="1:18" ht="24.75" customHeight="1">
      <c r="B14" s="135" t="s">
        <v>55</v>
      </c>
      <c r="C14" s="79" t="s">
        <v>51</v>
      </c>
      <c r="D14" s="78">
        <v>67</v>
      </c>
      <c r="E14" s="80">
        <f>D14/D18</f>
        <v>0.32843137254901961</v>
      </c>
    </row>
    <row r="15" spans="1:18" ht="27.75" customHeight="1">
      <c r="B15" s="136"/>
      <c r="C15" s="79" t="s">
        <v>52</v>
      </c>
      <c r="D15" s="78">
        <v>64</v>
      </c>
      <c r="E15" s="80">
        <f>D15/D18</f>
        <v>0.31372549019607843</v>
      </c>
    </row>
    <row r="16" spans="1:18" ht="25.5" customHeight="1">
      <c r="B16" s="136"/>
      <c r="C16" s="79" t="s">
        <v>53</v>
      </c>
      <c r="D16" s="78">
        <v>70</v>
      </c>
      <c r="E16" s="80">
        <f>D16/D18</f>
        <v>0.34313725490196079</v>
      </c>
    </row>
    <row r="17" spans="2:5" ht="29.25" customHeight="1">
      <c r="B17" s="136"/>
      <c r="C17" s="79" t="s">
        <v>50</v>
      </c>
      <c r="D17" s="78">
        <v>3</v>
      </c>
      <c r="E17" s="80">
        <f>D17/D18</f>
        <v>1.4705882352941176E-2</v>
      </c>
    </row>
    <row r="18" spans="2:5" ht="15.75" thickBot="1">
      <c r="B18" s="137"/>
      <c r="C18" s="99" t="s">
        <v>54</v>
      </c>
      <c r="D18" s="96">
        <v>204</v>
      </c>
      <c r="E18" s="97">
        <f>D18/D18</f>
        <v>1</v>
      </c>
    </row>
    <row r="19" spans="2:5">
      <c r="B19" s="100"/>
    </row>
    <row r="24" spans="2:5">
      <c r="B24" s="101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showGridLines="0" topLeftCell="A4" workbookViewId="0">
      <selection activeCell="Q40" sqref="Q40"/>
    </sheetView>
  </sheetViews>
  <sheetFormatPr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38" t="s">
        <v>56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s="66" customFormat="1" ht="13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18" ht="21">
      <c r="B5" s="68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>
      <c r="A11" s="93"/>
    </row>
    <row r="12" spans="1:18" ht="15.75" thickBot="1">
      <c r="A12" s="41"/>
      <c r="B12" s="156" t="s">
        <v>25</v>
      </c>
      <c r="C12" s="147" t="s">
        <v>4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</row>
    <row r="13" spans="1:18">
      <c r="A13" s="41"/>
      <c r="B13" s="157"/>
      <c r="C13" s="149" t="s">
        <v>5</v>
      </c>
      <c r="D13" s="150"/>
      <c r="E13" s="149" t="s">
        <v>6</v>
      </c>
      <c r="F13" s="151"/>
      <c r="G13" s="152" t="s">
        <v>7</v>
      </c>
      <c r="H13" s="150"/>
      <c r="I13" s="149" t="s">
        <v>8</v>
      </c>
      <c r="J13" s="150"/>
      <c r="K13" s="149" t="s">
        <v>9</v>
      </c>
      <c r="L13" s="150"/>
      <c r="M13" s="149" t="s">
        <v>10</v>
      </c>
      <c r="N13" s="150"/>
      <c r="O13" s="153" t="s">
        <v>0</v>
      </c>
      <c r="P13" s="150"/>
      <c r="Q13" s="154" t="s">
        <v>11</v>
      </c>
      <c r="R13" s="141" t="s">
        <v>12</v>
      </c>
    </row>
    <row r="14" spans="1:18" ht="15.75" thickBot="1">
      <c r="A14" s="41"/>
      <c r="B14" s="158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55"/>
      <c r="R14" s="142"/>
    </row>
    <row r="15" spans="1:18">
      <c r="A15" s="41"/>
      <c r="B15" s="8" t="s">
        <v>20</v>
      </c>
      <c r="C15" s="9">
        <v>1</v>
      </c>
      <c r="D15" s="10">
        <f>C15/O15</f>
        <v>7.2992700729927005E-3</v>
      </c>
      <c r="E15" s="11">
        <v>6</v>
      </c>
      <c r="F15" s="12">
        <f>E15/O15</f>
        <v>4.3795620437956206E-2</v>
      </c>
      <c r="G15" s="13">
        <v>34</v>
      </c>
      <c r="H15" s="14">
        <f>G15/O15</f>
        <v>0.24817518248175183</v>
      </c>
      <c r="I15" s="13">
        <v>63</v>
      </c>
      <c r="J15" s="14">
        <f>I15/O15</f>
        <v>0.45985401459854014</v>
      </c>
      <c r="K15" s="13">
        <v>28</v>
      </c>
      <c r="L15" s="14">
        <f>K15/O15</f>
        <v>0.20437956204379562</v>
      </c>
      <c r="M15" s="15">
        <v>5</v>
      </c>
      <c r="N15" s="16">
        <f>M15/O15</f>
        <v>3.6496350364963501E-2</v>
      </c>
      <c r="O15" s="17">
        <v>137</v>
      </c>
      <c r="P15" s="18">
        <v>1</v>
      </c>
      <c r="Q15" s="19">
        <v>3.84</v>
      </c>
      <c r="R15" s="20">
        <v>0.84</v>
      </c>
    </row>
    <row r="16" spans="1:18">
      <c r="A16" s="41"/>
      <c r="B16" s="21" t="s">
        <v>21</v>
      </c>
      <c r="C16" s="22">
        <v>4</v>
      </c>
      <c r="D16" s="23">
        <f>C16/O16</f>
        <v>2.9197080291970802E-2</v>
      </c>
      <c r="E16" s="24">
        <v>23</v>
      </c>
      <c r="F16" s="25">
        <f>E16/O16</f>
        <v>0.16788321167883211</v>
      </c>
      <c r="G16" s="26">
        <v>53</v>
      </c>
      <c r="H16" s="27">
        <f>G16/O16</f>
        <v>0.38686131386861317</v>
      </c>
      <c r="I16" s="26">
        <v>53</v>
      </c>
      <c r="J16" s="27">
        <f>I16/O16</f>
        <v>0.38686131386861317</v>
      </c>
      <c r="K16" s="26">
        <v>4</v>
      </c>
      <c r="L16" s="27">
        <f>K16/O16</f>
        <v>2.9197080291970802E-2</v>
      </c>
      <c r="M16" s="28">
        <v>0</v>
      </c>
      <c r="N16" s="29">
        <f>M16/O16</f>
        <v>0</v>
      </c>
      <c r="O16" s="30">
        <v>137</v>
      </c>
      <c r="P16" s="29">
        <v>1</v>
      </c>
      <c r="Q16" s="31">
        <v>3.22</v>
      </c>
      <c r="R16" s="32">
        <v>0.86</v>
      </c>
    </row>
    <row r="17" spans="1:21" ht="18.75" customHeight="1">
      <c r="A17" s="41"/>
      <c r="B17" s="33" t="s">
        <v>22</v>
      </c>
      <c r="C17" s="34">
        <v>5</v>
      </c>
      <c r="D17" s="27">
        <f>C17/O17</f>
        <v>3.6496350364963501E-2</v>
      </c>
      <c r="E17" s="34">
        <v>19</v>
      </c>
      <c r="F17" s="27">
        <f>E17/O17</f>
        <v>0.13868613138686131</v>
      </c>
      <c r="G17" s="34">
        <v>27</v>
      </c>
      <c r="H17" s="35">
        <f>G17/O17</f>
        <v>0.19708029197080293</v>
      </c>
      <c r="I17" s="34">
        <v>33</v>
      </c>
      <c r="J17" s="35">
        <f>I17/O17</f>
        <v>0.24087591240875914</v>
      </c>
      <c r="K17" s="34">
        <v>5</v>
      </c>
      <c r="L17" s="35">
        <f>K17/O17</f>
        <v>3.6496350364963501E-2</v>
      </c>
      <c r="M17" s="36">
        <f>137-89</f>
        <v>48</v>
      </c>
      <c r="N17" s="37">
        <f>M17/O17</f>
        <v>0.35036496350364965</v>
      </c>
      <c r="O17" s="30">
        <v>137</v>
      </c>
      <c r="P17" s="29">
        <v>1</v>
      </c>
      <c r="Q17" s="31">
        <v>3.16</v>
      </c>
      <c r="R17" s="32">
        <v>1.01</v>
      </c>
    </row>
    <row r="18" spans="1:21" ht="33.75" customHeight="1" thickBot="1">
      <c r="A18" s="41"/>
      <c r="B18" s="49" t="s">
        <v>23</v>
      </c>
      <c r="C18" s="42">
        <v>3</v>
      </c>
      <c r="D18" s="40">
        <f>C18/O18</f>
        <v>2.1897810218978103E-2</v>
      </c>
      <c r="E18" s="39">
        <v>12</v>
      </c>
      <c r="F18" s="40">
        <f>E18/O18</f>
        <v>8.7591240875912413E-2</v>
      </c>
      <c r="G18" s="39">
        <v>48</v>
      </c>
      <c r="H18" s="40">
        <f>G18/O18</f>
        <v>0.35036496350364965</v>
      </c>
      <c r="I18" s="39">
        <v>69</v>
      </c>
      <c r="J18" s="40">
        <f>I18/O18</f>
        <v>0.5036496350364964</v>
      </c>
      <c r="K18" s="39">
        <v>5</v>
      </c>
      <c r="L18" s="40">
        <f>K18/O18</f>
        <v>3.6496350364963501E-2</v>
      </c>
      <c r="M18" s="43">
        <v>0</v>
      </c>
      <c r="N18" s="44">
        <f>M18/O18</f>
        <v>0</v>
      </c>
      <c r="O18" s="45">
        <v>137</v>
      </c>
      <c r="P18" s="46">
        <v>1</v>
      </c>
      <c r="Q18" s="47">
        <v>3.45</v>
      </c>
      <c r="R18" s="48">
        <v>0.79</v>
      </c>
    </row>
    <row r="19" spans="1:21">
      <c r="B19" s="50"/>
    </row>
    <row r="20" spans="1:21" ht="15.75" customHeight="1">
      <c r="R20" s="91"/>
      <c r="U20" s="53"/>
    </row>
    <row r="21" spans="1:21" ht="15.75">
      <c r="B21" s="4" t="s">
        <v>24</v>
      </c>
      <c r="R21" s="91"/>
    </row>
    <row r="22" spans="1:21" ht="15.75" thickBot="1">
      <c r="R22" s="91"/>
    </row>
    <row r="23" spans="1:21" ht="15.75" thickBot="1">
      <c r="B23" s="143" t="s">
        <v>25</v>
      </c>
      <c r="C23" s="146" t="s">
        <v>4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</row>
    <row r="24" spans="1:21">
      <c r="A24" s="53"/>
      <c r="B24" s="144"/>
      <c r="C24" s="149" t="s">
        <v>5</v>
      </c>
      <c r="D24" s="150"/>
      <c r="E24" s="149" t="s">
        <v>6</v>
      </c>
      <c r="F24" s="151"/>
      <c r="G24" s="152" t="s">
        <v>7</v>
      </c>
      <c r="H24" s="150"/>
      <c r="I24" s="149" t="s">
        <v>8</v>
      </c>
      <c r="J24" s="150"/>
      <c r="K24" s="149" t="s">
        <v>9</v>
      </c>
      <c r="L24" s="150"/>
      <c r="M24" s="149" t="s">
        <v>10</v>
      </c>
      <c r="N24" s="150"/>
      <c r="O24" s="153" t="s">
        <v>0</v>
      </c>
      <c r="P24" s="150"/>
      <c r="Q24" s="154" t="s">
        <v>11</v>
      </c>
      <c r="R24" s="141" t="s">
        <v>12</v>
      </c>
    </row>
    <row r="25" spans="1:21" ht="15.75" thickBot="1">
      <c r="A25" s="53"/>
      <c r="B25" s="145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55"/>
      <c r="R25" s="142"/>
    </row>
    <row r="26" spans="1:21" ht="30">
      <c r="A26" s="41"/>
      <c r="B26" s="51" t="s">
        <v>26</v>
      </c>
      <c r="C26" s="9">
        <v>5</v>
      </c>
      <c r="D26" s="10">
        <f>C26/O26</f>
        <v>3.6496350364963501E-2</v>
      </c>
      <c r="E26" s="11">
        <v>13</v>
      </c>
      <c r="F26" s="12">
        <f>E26/O26</f>
        <v>9.4890510948905105E-2</v>
      </c>
      <c r="G26" s="13">
        <v>54</v>
      </c>
      <c r="H26" s="14">
        <f>G26/O26</f>
        <v>0.39416058394160586</v>
      </c>
      <c r="I26" s="13">
        <v>45</v>
      </c>
      <c r="J26" s="14">
        <f>I26/O26</f>
        <v>0.32846715328467152</v>
      </c>
      <c r="K26" s="13">
        <v>11</v>
      </c>
      <c r="L26" s="14">
        <f>K26/O26</f>
        <v>8.0291970802919707E-2</v>
      </c>
      <c r="M26" s="15">
        <v>9</v>
      </c>
      <c r="N26" s="16">
        <f>M26/O26</f>
        <v>6.569343065693431E-2</v>
      </c>
      <c r="O26" s="17">
        <v>137</v>
      </c>
      <c r="P26" s="18">
        <v>1</v>
      </c>
      <c r="Q26" s="19">
        <v>3.34</v>
      </c>
      <c r="R26" s="20">
        <v>0.92</v>
      </c>
    </row>
    <row r="27" spans="1:21" ht="30.75" customHeight="1">
      <c r="A27" s="41"/>
      <c r="B27" s="52" t="s">
        <v>27</v>
      </c>
      <c r="C27" s="22">
        <v>6</v>
      </c>
      <c r="D27" s="23">
        <f>C27/O27</f>
        <v>4.3795620437956206E-2</v>
      </c>
      <c r="E27" s="24">
        <v>15</v>
      </c>
      <c r="F27" s="25">
        <f>E27/O27</f>
        <v>0.10948905109489052</v>
      </c>
      <c r="G27" s="26">
        <v>43</v>
      </c>
      <c r="H27" s="27">
        <f>G27/O27</f>
        <v>0.31386861313868614</v>
      </c>
      <c r="I27" s="26">
        <v>54</v>
      </c>
      <c r="J27" s="27">
        <f>I27/O27</f>
        <v>0.39416058394160586</v>
      </c>
      <c r="K27" s="26">
        <v>13</v>
      </c>
      <c r="L27" s="27">
        <f>K27/O27</f>
        <v>9.4890510948905105E-2</v>
      </c>
      <c r="M27" s="28">
        <v>6</v>
      </c>
      <c r="N27" s="29">
        <f>M27/O27</f>
        <v>4.3795620437956206E-2</v>
      </c>
      <c r="O27" s="30">
        <v>137</v>
      </c>
      <c r="P27" s="29">
        <v>1</v>
      </c>
      <c r="Q27" s="31">
        <v>3.4</v>
      </c>
      <c r="R27" s="32">
        <v>0.97</v>
      </c>
      <c r="U27" s="92"/>
    </row>
    <row r="28" spans="1:21" ht="30">
      <c r="A28" s="41"/>
      <c r="B28" s="33" t="s">
        <v>28</v>
      </c>
      <c r="C28" s="34">
        <v>12</v>
      </c>
      <c r="D28" s="27">
        <f>C28/O28</f>
        <v>8.7591240875912413E-2</v>
      </c>
      <c r="E28" s="34">
        <v>23</v>
      </c>
      <c r="F28" s="27">
        <f>E28/O28</f>
        <v>0.16788321167883211</v>
      </c>
      <c r="G28" s="34">
        <v>37</v>
      </c>
      <c r="H28" s="35">
        <f>G28/O28</f>
        <v>0.27007299270072993</v>
      </c>
      <c r="I28" s="34">
        <v>43</v>
      </c>
      <c r="J28" s="35">
        <f>I28/O28</f>
        <v>0.31386861313868614</v>
      </c>
      <c r="K28" s="34">
        <v>8</v>
      </c>
      <c r="L28" s="35">
        <f>K28/O28</f>
        <v>5.8394160583941604E-2</v>
      </c>
      <c r="M28" s="36">
        <v>14</v>
      </c>
      <c r="N28" s="37">
        <f>M28/O28</f>
        <v>0.10218978102189781</v>
      </c>
      <c r="O28" s="30">
        <v>137</v>
      </c>
      <c r="P28" s="29">
        <v>1</v>
      </c>
      <c r="Q28" s="31">
        <v>3.1</v>
      </c>
      <c r="R28" s="32">
        <v>1.0900000000000001</v>
      </c>
      <c r="U28" s="91"/>
    </row>
    <row r="29" spans="1:21" ht="45.75" thickBot="1">
      <c r="A29" s="41"/>
      <c r="B29" s="54" t="s">
        <v>29</v>
      </c>
      <c r="C29" s="42">
        <v>3</v>
      </c>
      <c r="D29" s="40">
        <f>C29/O29</f>
        <v>2.1897810218978103E-2</v>
      </c>
      <c r="E29" s="39">
        <v>15</v>
      </c>
      <c r="F29" s="40">
        <f>E29/O29</f>
        <v>0.10948905109489052</v>
      </c>
      <c r="G29" s="39">
        <v>36</v>
      </c>
      <c r="H29" s="40">
        <f>G29/O29</f>
        <v>0.26277372262773724</v>
      </c>
      <c r="I29" s="39">
        <v>49</v>
      </c>
      <c r="J29" s="40">
        <f>I29/O29</f>
        <v>0.35766423357664234</v>
      </c>
      <c r="K29" s="39">
        <v>9</v>
      </c>
      <c r="L29" s="40">
        <f>K29/O29</f>
        <v>6.569343065693431E-2</v>
      </c>
      <c r="M29" s="43">
        <f>137-112</f>
        <v>25</v>
      </c>
      <c r="N29" s="44">
        <f>M29/O29</f>
        <v>0.18248175182481752</v>
      </c>
      <c r="O29" s="45">
        <v>137</v>
      </c>
      <c r="P29" s="46">
        <v>1</v>
      </c>
      <c r="Q29" s="47">
        <v>3.41</v>
      </c>
      <c r="R29" s="48">
        <v>0.92</v>
      </c>
      <c r="U29" s="91"/>
    </row>
    <row r="32" spans="1:21" ht="15.75">
      <c r="B32" s="4" t="s">
        <v>31</v>
      </c>
    </row>
    <row r="33" spans="2:20" ht="15.75" thickBot="1"/>
    <row r="34" spans="2:20" ht="15.75" thickBot="1">
      <c r="B34" s="143" t="s">
        <v>25</v>
      </c>
      <c r="C34" s="146" t="s">
        <v>4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8"/>
    </row>
    <row r="35" spans="2:20">
      <c r="B35" s="144"/>
      <c r="C35" s="149" t="s">
        <v>5</v>
      </c>
      <c r="D35" s="150"/>
      <c r="E35" s="149" t="s">
        <v>6</v>
      </c>
      <c r="F35" s="151"/>
      <c r="G35" s="152" t="s">
        <v>7</v>
      </c>
      <c r="H35" s="150"/>
      <c r="I35" s="149" t="s">
        <v>8</v>
      </c>
      <c r="J35" s="150"/>
      <c r="K35" s="149" t="s">
        <v>9</v>
      </c>
      <c r="L35" s="150"/>
      <c r="M35" s="149" t="s">
        <v>10</v>
      </c>
      <c r="N35" s="150"/>
      <c r="O35" s="153" t="s">
        <v>0</v>
      </c>
      <c r="P35" s="150"/>
      <c r="Q35" s="154" t="s">
        <v>11</v>
      </c>
      <c r="R35" s="141" t="s">
        <v>12</v>
      </c>
    </row>
    <row r="36" spans="2:20" ht="15.75" thickBot="1">
      <c r="B36" s="145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55"/>
      <c r="R36" s="142"/>
    </row>
    <row r="37" spans="2:20" ht="45">
      <c r="B37" s="60" t="s">
        <v>32</v>
      </c>
      <c r="C37" s="9">
        <v>19</v>
      </c>
      <c r="D37" s="10">
        <f>C37/O37</f>
        <v>0.13868613138686131</v>
      </c>
      <c r="E37" s="11">
        <v>27</v>
      </c>
      <c r="F37" s="12">
        <f>E37/O37</f>
        <v>0.19708029197080293</v>
      </c>
      <c r="G37" s="13">
        <v>36</v>
      </c>
      <c r="H37" s="14">
        <f>G37/O37</f>
        <v>0.26277372262773724</v>
      </c>
      <c r="I37" s="13">
        <v>31</v>
      </c>
      <c r="J37" s="14">
        <f>I37/O37</f>
        <v>0.22627737226277372</v>
      </c>
      <c r="K37" s="13">
        <v>18</v>
      </c>
      <c r="L37" s="14">
        <f>K37/O37</f>
        <v>0.13138686131386862</v>
      </c>
      <c r="M37" s="15">
        <v>6</v>
      </c>
      <c r="N37" s="16">
        <f>M37/O37</f>
        <v>4.3795620437956206E-2</v>
      </c>
      <c r="O37" s="17">
        <v>137</v>
      </c>
      <c r="P37" s="18">
        <v>1</v>
      </c>
      <c r="Q37" s="19">
        <v>3.02</v>
      </c>
      <c r="R37" s="20">
        <v>1.26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9</v>
      </c>
      <c r="F38" s="25">
        <f>E38/O38</f>
        <v>6.569343065693431E-2</v>
      </c>
      <c r="G38" s="26">
        <v>30</v>
      </c>
      <c r="H38" s="27">
        <f>G38/O38</f>
        <v>0.21897810218978103</v>
      </c>
      <c r="I38" s="26">
        <v>77</v>
      </c>
      <c r="J38" s="27">
        <f>I38/O38</f>
        <v>0.56204379562043794</v>
      </c>
      <c r="K38" s="26">
        <v>21</v>
      </c>
      <c r="L38" s="27">
        <f>K38/O38</f>
        <v>0.15328467153284672</v>
      </c>
      <c r="M38" s="28">
        <v>0</v>
      </c>
      <c r="N38" s="29">
        <f>M38/O38</f>
        <v>0</v>
      </c>
      <c r="O38" s="30">
        <v>137</v>
      </c>
      <c r="P38" s="29">
        <v>1</v>
      </c>
      <c r="Q38" s="31">
        <v>3.8</v>
      </c>
      <c r="R38" s="32">
        <v>0.77</v>
      </c>
      <c r="T38" s="93"/>
    </row>
    <row r="39" spans="2:20">
      <c r="B39" s="59" t="s">
        <v>34</v>
      </c>
      <c r="C39" s="34">
        <v>2</v>
      </c>
      <c r="D39" s="27">
        <f>C39/O39</f>
        <v>1.4598540145985401E-2</v>
      </c>
      <c r="E39" s="34">
        <v>11</v>
      </c>
      <c r="F39" s="27">
        <v>0</v>
      </c>
      <c r="G39" s="34">
        <v>26</v>
      </c>
      <c r="H39" s="35">
        <f>G39/O39</f>
        <v>0.18978102189781021</v>
      </c>
      <c r="I39" s="34">
        <v>73</v>
      </c>
      <c r="J39" s="35">
        <f>I39/O39</f>
        <v>0.53284671532846717</v>
      </c>
      <c r="K39" s="34">
        <v>25</v>
      </c>
      <c r="L39" s="35">
        <f>K39/O39</f>
        <v>0.18248175182481752</v>
      </c>
      <c r="M39" s="36">
        <v>0</v>
      </c>
      <c r="N39" s="37">
        <f>M39/O39</f>
        <v>0</v>
      </c>
      <c r="O39" s="30">
        <v>137</v>
      </c>
      <c r="P39" s="29">
        <v>1</v>
      </c>
      <c r="Q39" s="31">
        <v>3.79</v>
      </c>
      <c r="R39" s="32">
        <v>0.89</v>
      </c>
    </row>
    <row r="40" spans="2:20" ht="60.75" thickBot="1">
      <c r="B40" s="54" t="s">
        <v>35</v>
      </c>
      <c r="C40" s="42">
        <v>14</v>
      </c>
      <c r="D40" s="40">
        <f>C40/O40</f>
        <v>0.10218978102189781</v>
      </c>
      <c r="E40" s="39">
        <v>33</v>
      </c>
      <c r="F40" s="40">
        <f>E40/O40</f>
        <v>0.24087591240875914</v>
      </c>
      <c r="G40" s="39">
        <v>40</v>
      </c>
      <c r="H40" s="40">
        <f>G40/O40</f>
        <v>0.29197080291970801</v>
      </c>
      <c r="I40" s="39">
        <v>40</v>
      </c>
      <c r="J40" s="40">
        <f>I40/O40</f>
        <v>0.29197080291970801</v>
      </c>
      <c r="K40" s="39">
        <v>10</v>
      </c>
      <c r="L40" s="40">
        <f>K40/O40</f>
        <v>7.2992700729927001E-2</v>
      </c>
      <c r="M40" s="43">
        <v>0</v>
      </c>
      <c r="N40" s="44">
        <f>M40/O40</f>
        <v>0</v>
      </c>
      <c r="O40" s="45">
        <v>137</v>
      </c>
      <c r="P40" s="46">
        <v>1</v>
      </c>
      <c r="Q40" s="47">
        <v>2.99</v>
      </c>
      <c r="R40" s="48">
        <v>1.1100000000000001</v>
      </c>
    </row>
    <row r="42" spans="2:20">
      <c r="T42" s="93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topLeftCell="C4" workbookViewId="0">
      <selection activeCell="K46" sqref="K46"/>
    </sheetView>
  </sheetViews>
  <sheetFormatPr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38" t="s">
        <v>56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20" s="66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20" ht="21">
      <c r="B5" s="69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56" t="s">
        <v>25</v>
      </c>
      <c r="C12" s="147" t="s">
        <v>4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</row>
    <row r="13" spans="1:20">
      <c r="A13" s="41"/>
      <c r="B13" s="157"/>
      <c r="C13" s="149" t="s">
        <v>5</v>
      </c>
      <c r="D13" s="150"/>
      <c r="E13" s="149" t="s">
        <v>6</v>
      </c>
      <c r="F13" s="151"/>
      <c r="G13" s="152" t="s">
        <v>7</v>
      </c>
      <c r="H13" s="150"/>
      <c r="I13" s="149" t="s">
        <v>8</v>
      </c>
      <c r="J13" s="150"/>
      <c r="K13" s="149" t="s">
        <v>9</v>
      </c>
      <c r="L13" s="150"/>
      <c r="M13" s="149" t="s">
        <v>10</v>
      </c>
      <c r="N13" s="150"/>
      <c r="O13" s="153" t="s">
        <v>0</v>
      </c>
      <c r="P13" s="150"/>
      <c r="Q13" s="154" t="s">
        <v>11</v>
      </c>
      <c r="R13" s="141" t="s">
        <v>12</v>
      </c>
    </row>
    <row r="14" spans="1:20" ht="15.75" thickBot="1">
      <c r="A14" s="41"/>
      <c r="B14" s="158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55"/>
      <c r="R14" s="142"/>
    </row>
    <row r="15" spans="1:20" ht="15.75" customHeight="1">
      <c r="A15" s="41"/>
      <c r="B15" s="8" t="s">
        <v>20</v>
      </c>
      <c r="C15" s="9">
        <v>4</v>
      </c>
      <c r="D15" s="10">
        <f>C15/O15</f>
        <v>2.9850746268656716E-2</v>
      </c>
      <c r="E15" s="11">
        <v>14</v>
      </c>
      <c r="F15" s="12">
        <f>E15/O15</f>
        <v>0.1044776119402985</v>
      </c>
      <c r="G15" s="13">
        <v>33</v>
      </c>
      <c r="H15" s="14">
        <f>G15/O15</f>
        <v>0.2462686567164179</v>
      </c>
      <c r="I15" s="13">
        <v>65</v>
      </c>
      <c r="J15" s="14">
        <f>I15/O15</f>
        <v>0.48507462686567165</v>
      </c>
      <c r="K15" s="13">
        <v>15</v>
      </c>
      <c r="L15" s="14">
        <f>K15/O15</f>
        <v>0.11194029850746269</v>
      </c>
      <c r="M15" s="15">
        <v>3</v>
      </c>
      <c r="N15" s="16">
        <f>M15/O15</f>
        <v>2.2388059701492536E-2</v>
      </c>
      <c r="O15" s="17">
        <v>134</v>
      </c>
      <c r="P15" s="18">
        <v>1</v>
      </c>
      <c r="Q15" s="19">
        <v>3.56</v>
      </c>
      <c r="R15" s="20">
        <v>0.94</v>
      </c>
      <c r="T15" s="94"/>
    </row>
    <row r="16" spans="1:20">
      <c r="A16" s="41"/>
      <c r="B16" s="21" t="s">
        <v>21</v>
      </c>
      <c r="C16" s="22">
        <v>3</v>
      </c>
      <c r="D16" s="23">
        <f>C16/O16</f>
        <v>2.2388059701492536E-2</v>
      </c>
      <c r="E16" s="24">
        <v>23</v>
      </c>
      <c r="F16" s="25">
        <f>E16/O16</f>
        <v>0.17164179104477612</v>
      </c>
      <c r="G16" s="26">
        <v>53</v>
      </c>
      <c r="H16" s="27">
        <f>G16/O16</f>
        <v>0.39552238805970147</v>
      </c>
      <c r="I16" s="26">
        <v>42</v>
      </c>
      <c r="J16" s="27">
        <f>I16/O16</f>
        <v>0.31343283582089554</v>
      </c>
      <c r="K16" s="26">
        <v>12</v>
      </c>
      <c r="L16" s="27">
        <f>K16/O16</f>
        <v>8.9552238805970144E-2</v>
      </c>
      <c r="M16" s="28">
        <v>1</v>
      </c>
      <c r="N16" s="29">
        <f>M16/O16</f>
        <v>7.462686567164179E-3</v>
      </c>
      <c r="O16" s="30">
        <v>134</v>
      </c>
      <c r="P16" s="29">
        <v>1</v>
      </c>
      <c r="Q16" s="31">
        <v>3.28</v>
      </c>
      <c r="R16" s="32">
        <v>0.93</v>
      </c>
      <c r="T16" s="94"/>
    </row>
    <row r="17" spans="1:20" ht="18.75" customHeight="1">
      <c r="A17" s="41"/>
      <c r="B17" s="33" t="s">
        <v>22</v>
      </c>
      <c r="C17" s="34">
        <v>7</v>
      </c>
      <c r="D17" s="27">
        <f>C17/O17</f>
        <v>5.2238805970149252E-2</v>
      </c>
      <c r="E17" s="34">
        <v>16</v>
      </c>
      <c r="F17" s="27">
        <f>E17/O17</f>
        <v>0.11940298507462686</v>
      </c>
      <c r="G17" s="34">
        <v>27</v>
      </c>
      <c r="H17" s="35">
        <f>G17/O17</f>
        <v>0.20149253731343283</v>
      </c>
      <c r="I17" s="34">
        <v>33</v>
      </c>
      <c r="J17" s="35">
        <f>I17/O17</f>
        <v>0.2462686567164179</v>
      </c>
      <c r="K17" s="34">
        <v>12</v>
      </c>
      <c r="L17" s="35">
        <f>K17/O17</f>
        <v>8.9552238805970144E-2</v>
      </c>
      <c r="M17" s="36">
        <f>134-95</f>
        <v>39</v>
      </c>
      <c r="N17" s="37">
        <f>M17/O17</f>
        <v>0.29104477611940299</v>
      </c>
      <c r="O17" s="30">
        <v>134</v>
      </c>
      <c r="P17" s="29">
        <v>1</v>
      </c>
      <c r="Q17" s="31">
        <v>3.28</v>
      </c>
      <c r="R17" s="32">
        <v>1.1200000000000001</v>
      </c>
      <c r="T17" s="94"/>
    </row>
    <row r="18" spans="1:20" ht="33.75" customHeight="1" thickBot="1">
      <c r="A18" s="41"/>
      <c r="B18" s="54" t="s">
        <v>23</v>
      </c>
      <c r="C18" s="42">
        <v>2</v>
      </c>
      <c r="D18" s="40">
        <f>C18/O18</f>
        <v>1.4925373134328358E-2</v>
      </c>
      <c r="E18" s="39">
        <v>8</v>
      </c>
      <c r="F18" s="40">
        <f>E18/O18</f>
        <v>5.9701492537313432E-2</v>
      </c>
      <c r="G18" s="39">
        <v>44</v>
      </c>
      <c r="H18" s="40">
        <f>G18/O18</f>
        <v>0.32835820895522388</v>
      </c>
      <c r="I18" s="39">
        <v>65</v>
      </c>
      <c r="J18" s="40">
        <f>I18/O18</f>
        <v>0.48507462686567165</v>
      </c>
      <c r="K18" s="39">
        <v>14</v>
      </c>
      <c r="L18" s="40">
        <f>K18/O18</f>
        <v>0.1044776119402985</v>
      </c>
      <c r="M18" s="43">
        <v>1</v>
      </c>
      <c r="N18" s="44">
        <f>M18/O18</f>
        <v>7.462686567164179E-3</v>
      </c>
      <c r="O18" s="45">
        <v>134</v>
      </c>
      <c r="P18" s="46">
        <v>1</v>
      </c>
      <c r="Q18" s="47">
        <v>3.61</v>
      </c>
      <c r="R18" s="48">
        <v>0.81</v>
      </c>
    </row>
    <row r="19" spans="1:20" ht="18.75" customHeight="1">
      <c r="A19" s="53"/>
      <c r="B19" s="95"/>
      <c r="C19" s="84"/>
      <c r="D19" s="85"/>
      <c r="E19" s="84"/>
      <c r="F19" s="85"/>
      <c r="G19" s="84"/>
      <c r="H19" s="85"/>
      <c r="I19" s="84"/>
      <c r="J19" s="85"/>
      <c r="K19" s="84"/>
      <c r="L19" s="85"/>
      <c r="M19" s="86"/>
      <c r="N19" s="87"/>
      <c r="O19" s="88"/>
      <c r="P19" s="89"/>
      <c r="Q19" s="90"/>
      <c r="R19" s="90"/>
    </row>
    <row r="20" spans="1:20" ht="18.75" customHeight="1">
      <c r="A20" s="53"/>
      <c r="B20" s="95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6"/>
      <c r="N20" s="87"/>
      <c r="O20" s="88"/>
      <c r="P20" s="89"/>
      <c r="Q20" s="90"/>
      <c r="R20" s="90"/>
    </row>
    <row r="21" spans="1:20" ht="15.75">
      <c r="B21" s="4" t="s">
        <v>24</v>
      </c>
    </row>
    <row r="22" spans="1:20" ht="15.75" thickBot="1"/>
    <row r="23" spans="1:20" ht="15.75" thickBot="1">
      <c r="B23" s="143" t="s">
        <v>25</v>
      </c>
      <c r="C23" s="147" t="s">
        <v>4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</row>
    <row r="24" spans="1:20">
      <c r="A24" s="53"/>
      <c r="B24" s="144"/>
      <c r="C24" s="149" t="s">
        <v>5</v>
      </c>
      <c r="D24" s="150"/>
      <c r="E24" s="149" t="s">
        <v>6</v>
      </c>
      <c r="F24" s="151"/>
      <c r="G24" s="152" t="s">
        <v>7</v>
      </c>
      <c r="H24" s="150"/>
      <c r="I24" s="149" t="s">
        <v>8</v>
      </c>
      <c r="J24" s="150"/>
      <c r="K24" s="149" t="s">
        <v>9</v>
      </c>
      <c r="L24" s="150"/>
      <c r="M24" s="149" t="s">
        <v>10</v>
      </c>
      <c r="N24" s="150"/>
      <c r="O24" s="153" t="s">
        <v>0</v>
      </c>
      <c r="P24" s="150"/>
      <c r="Q24" s="154" t="s">
        <v>11</v>
      </c>
      <c r="R24" s="141" t="s">
        <v>12</v>
      </c>
    </row>
    <row r="25" spans="1:20" ht="15.75" thickBot="1">
      <c r="A25" s="53"/>
      <c r="B25" s="145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55"/>
      <c r="R25" s="142"/>
    </row>
    <row r="26" spans="1:20" ht="30.75" customHeight="1">
      <c r="A26" s="41"/>
      <c r="B26" s="51" t="s">
        <v>26</v>
      </c>
      <c r="C26" s="9">
        <v>1</v>
      </c>
      <c r="D26" s="10">
        <f>C26/O26</f>
        <v>7.462686567164179E-3</v>
      </c>
      <c r="E26" s="11">
        <v>20</v>
      </c>
      <c r="F26" s="12">
        <f>E26/O26</f>
        <v>0.14925373134328357</v>
      </c>
      <c r="G26" s="13">
        <v>48</v>
      </c>
      <c r="H26" s="14">
        <f>G26/O26</f>
        <v>0.35820895522388058</v>
      </c>
      <c r="I26" s="13">
        <v>51</v>
      </c>
      <c r="J26" s="14">
        <f>I26/O26</f>
        <v>0.38059701492537312</v>
      </c>
      <c r="K26" s="13">
        <v>7</v>
      </c>
      <c r="L26" s="14">
        <f>K26/O26</f>
        <v>5.2238805970149252E-2</v>
      </c>
      <c r="M26" s="15">
        <f>134-127</f>
        <v>7</v>
      </c>
      <c r="N26" s="16">
        <f>M26/O26</f>
        <v>5.2238805970149252E-2</v>
      </c>
      <c r="O26" s="17">
        <v>134</v>
      </c>
      <c r="P26" s="18">
        <v>1</v>
      </c>
      <c r="Q26" s="19">
        <v>3.34</v>
      </c>
      <c r="R26" s="20">
        <v>0.84</v>
      </c>
      <c r="T26" s="94"/>
    </row>
    <row r="27" spans="1:20" ht="30">
      <c r="A27" s="41"/>
      <c r="B27" s="52" t="s">
        <v>27</v>
      </c>
      <c r="C27" s="22">
        <v>3</v>
      </c>
      <c r="D27" s="23">
        <f>C27/O27</f>
        <v>2.2388059701492536E-2</v>
      </c>
      <c r="E27" s="24">
        <v>15</v>
      </c>
      <c r="F27" s="25">
        <f>E27/O27</f>
        <v>0.11194029850746269</v>
      </c>
      <c r="G27" s="26">
        <v>47</v>
      </c>
      <c r="H27" s="27">
        <f>G27/O27</f>
        <v>0.35074626865671643</v>
      </c>
      <c r="I27" s="26">
        <v>49</v>
      </c>
      <c r="J27" s="27">
        <f>I27/O27</f>
        <v>0.36567164179104478</v>
      </c>
      <c r="K27" s="26">
        <v>13</v>
      </c>
      <c r="L27" s="27">
        <f>K27/O27</f>
        <v>9.7014925373134331E-2</v>
      </c>
      <c r="M27" s="28">
        <v>7</v>
      </c>
      <c r="N27" s="29">
        <f>M27/O27</f>
        <v>5.2238805970149252E-2</v>
      </c>
      <c r="O27" s="30">
        <v>134</v>
      </c>
      <c r="P27" s="29">
        <v>1</v>
      </c>
      <c r="Q27" s="31">
        <v>3.43</v>
      </c>
      <c r="R27" s="32">
        <v>0.91</v>
      </c>
      <c r="T27" s="94"/>
    </row>
    <row r="28" spans="1:20" ht="30">
      <c r="A28" s="41"/>
      <c r="B28" s="33" t="s">
        <v>28</v>
      </c>
      <c r="C28" s="34">
        <v>8</v>
      </c>
      <c r="D28" s="27">
        <f>C28/O28</f>
        <v>5.9701492537313432E-2</v>
      </c>
      <c r="E28" s="34">
        <v>20</v>
      </c>
      <c r="F28" s="27">
        <f>E28/O28</f>
        <v>0.14925373134328357</v>
      </c>
      <c r="G28" s="34">
        <v>45</v>
      </c>
      <c r="H28" s="35">
        <f>G28/O28</f>
        <v>0.33582089552238809</v>
      </c>
      <c r="I28" s="34">
        <v>43</v>
      </c>
      <c r="J28" s="35">
        <f>I28/O28</f>
        <v>0.32089552238805968</v>
      </c>
      <c r="K28" s="34">
        <v>7</v>
      </c>
      <c r="L28" s="35">
        <f>K28/O28</f>
        <v>5.2238805970149252E-2</v>
      </c>
      <c r="M28" s="36">
        <v>11</v>
      </c>
      <c r="N28" s="37">
        <f>M28/O28</f>
        <v>8.2089552238805971E-2</v>
      </c>
      <c r="O28" s="30">
        <v>134</v>
      </c>
      <c r="P28" s="29">
        <v>1</v>
      </c>
      <c r="Q28" s="31">
        <v>3.17</v>
      </c>
      <c r="R28" s="32">
        <v>0.99</v>
      </c>
      <c r="T28" s="94"/>
    </row>
    <row r="29" spans="1:20" ht="45.75" thickBot="1">
      <c r="A29" s="41"/>
      <c r="B29" s="54" t="s">
        <v>29</v>
      </c>
      <c r="C29" s="42">
        <v>1</v>
      </c>
      <c r="D29" s="40">
        <f>C29/O29</f>
        <v>7.462686567164179E-3</v>
      </c>
      <c r="E29" s="39">
        <v>15</v>
      </c>
      <c r="F29" s="40">
        <f>E29/O29</f>
        <v>0.11194029850746269</v>
      </c>
      <c r="G29" s="39">
        <v>41</v>
      </c>
      <c r="H29" s="40">
        <f>G29/O29</f>
        <v>0.30597014925373134</v>
      </c>
      <c r="I29" s="39">
        <v>56</v>
      </c>
      <c r="J29" s="40">
        <f>I29/O29</f>
        <v>0.41791044776119401</v>
      </c>
      <c r="K29" s="39">
        <v>10</v>
      </c>
      <c r="L29" s="40">
        <f>K29/O29</f>
        <v>7.4626865671641784E-2</v>
      </c>
      <c r="M29" s="43">
        <f>134-123</f>
        <v>11</v>
      </c>
      <c r="N29" s="44">
        <f>M29/O29</f>
        <v>8.2089552238805971E-2</v>
      </c>
      <c r="O29" s="45">
        <v>134</v>
      </c>
      <c r="P29" s="46">
        <v>1</v>
      </c>
      <c r="Q29" s="47">
        <v>3.48</v>
      </c>
      <c r="R29" s="48">
        <v>0.84</v>
      </c>
    </row>
    <row r="32" spans="1:20" ht="15.75">
      <c r="B32" s="4" t="s">
        <v>31</v>
      </c>
    </row>
    <row r="33" spans="2:20" ht="15.75" thickBot="1"/>
    <row r="34" spans="2:20" ht="15.75" thickBot="1">
      <c r="B34" s="143" t="s">
        <v>25</v>
      </c>
      <c r="C34" s="147" t="s">
        <v>4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8"/>
    </row>
    <row r="35" spans="2:20">
      <c r="B35" s="144"/>
      <c r="C35" s="149" t="s">
        <v>5</v>
      </c>
      <c r="D35" s="150"/>
      <c r="E35" s="149" t="s">
        <v>6</v>
      </c>
      <c r="F35" s="151"/>
      <c r="G35" s="152" t="s">
        <v>7</v>
      </c>
      <c r="H35" s="150"/>
      <c r="I35" s="149" t="s">
        <v>8</v>
      </c>
      <c r="J35" s="150"/>
      <c r="K35" s="149" t="s">
        <v>9</v>
      </c>
      <c r="L35" s="150"/>
      <c r="M35" s="149" t="s">
        <v>10</v>
      </c>
      <c r="N35" s="150"/>
      <c r="O35" s="153" t="s">
        <v>0</v>
      </c>
      <c r="P35" s="150"/>
      <c r="Q35" s="154" t="s">
        <v>11</v>
      </c>
      <c r="R35" s="141" t="s">
        <v>12</v>
      </c>
    </row>
    <row r="36" spans="2:20" ht="15.75" thickBot="1">
      <c r="B36" s="145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55"/>
      <c r="R36" s="142"/>
    </row>
    <row r="37" spans="2:20" ht="45">
      <c r="B37" s="60" t="s">
        <v>32</v>
      </c>
      <c r="C37" s="9">
        <v>14</v>
      </c>
      <c r="D37" s="10">
        <f>C37/O37</f>
        <v>0.1044776119402985</v>
      </c>
      <c r="E37" s="11">
        <v>32</v>
      </c>
      <c r="F37" s="12">
        <f>E37/O37</f>
        <v>0.23880597014925373</v>
      </c>
      <c r="G37" s="13">
        <v>33</v>
      </c>
      <c r="H37" s="14">
        <f>G37/O37</f>
        <v>0.2462686567164179</v>
      </c>
      <c r="I37" s="13">
        <v>37</v>
      </c>
      <c r="J37" s="14">
        <f>I37/O37</f>
        <v>0.27611940298507465</v>
      </c>
      <c r="K37" s="13">
        <v>11</v>
      </c>
      <c r="L37" s="14">
        <f>K37/O37</f>
        <v>8.2089552238805971E-2</v>
      </c>
      <c r="M37" s="15">
        <f>134-127</f>
        <v>7</v>
      </c>
      <c r="N37" s="16">
        <f>M37/O37</f>
        <v>5.2238805970149252E-2</v>
      </c>
      <c r="O37" s="17">
        <v>134</v>
      </c>
      <c r="P37" s="18">
        <v>1</v>
      </c>
      <c r="Q37" s="19">
        <v>2.99</v>
      </c>
      <c r="R37" s="20">
        <v>1.1599999999999999</v>
      </c>
    </row>
    <row r="38" spans="2:20" ht="30.75" customHeight="1">
      <c r="B38" s="58" t="s">
        <v>33</v>
      </c>
      <c r="C38" s="22">
        <v>4</v>
      </c>
      <c r="D38" s="23">
        <f>C38/O38</f>
        <v>2.9850746268656716E-2</v>
      </c>
      <c r="E38" s="24">
        <v>11</v>
      </c>
      <c r="F38" s="25">
        <f>E38/O38</f>
        <v>8.2089552238805971E-2</v>
      </c>
      <c r="G38" s="26">
        <v>25</v>
      </c>
      <c r="H38" s="27">
        <f>G38/O38</f>
        <v>0.18656716417910449</v>
      </c>
      <c r="I38" s="26">
        <v>72</v>
      </c>
      <c r="J38" s="27">
        <f>I38/O38</f>
        <v>0.53731343283582089</v>
      </c>
      <c r="K38" s="26">
        <v>22</v>
      </c>
      <c r="L38" s="27">
        <f>K38/O38</f>
        <v>0.16417910447761194</v>
      </c>
      <c r="M38" s="28">
        <v>0</v>
      </c>
      <c r="N38" s="29">
        <f>M38/O38</f>
        <v>0</v>
      </c>
      <c r="O38" s="30">
        <v>134</v>
      </c>
      <c r="P38" s="29">
        <v>1</v>
      </c>
      <c r="Q38" s="31">
        <v>3.72</v>
      </c>
      <c r="R38" s="32">
        <v>0.94</v>
      </c>
      <c r="T38" s="94"/>
    </row>
    <row r="39" spans="2:20">
      <c r="B39" s="59" t="s">
        <v>34</v>
      </c>
      <c r="C39" s="34">
        <v>4</v>
      </c>
      <c r="D39" s="27">
        <f>C39/O39</f>
        <v>2.9850746268656716E-2</v>
      </c>
      <c r="E39" s="34">
        <v>7</v>
      </c>
      <c r="F39" s="27">
        <f>E39/O39</f>
        <v>5.2238805970149252E-2</v>
      </c>
      <c r="G39" s="34">
        <v>31</v>
      </c>
      <c r="H39" s="35">
        <f>G39/O39</f>
        <v>0.23134328358208955</v>
      </c>
      <c r="I39" s="34">
        <v>73</v>
      </c>
      <c r="J39" s="35">
        <f>I39/O39</f>
        <v>0.54477611940298509</v>
      </c>
      <c r="K39" s="34">
        <v>19</v>
      </c>
      <c r="L39" s="35">
        <f>K39/O39</f>
        <v>0.1417910447761194</v>
      </c>
      <c r="M39" s="36">
        <v>0</v>
      </c>
      <c r="N39" s="37">
        <f>M39/O39</f>
        <v>0</v>
      </c>
      <c r="O39" s="30">
        <v>134</v>
      </c>
      <c r="P39" s="29">
        <v>1</v>
      </c>
      <c r="Q39" s="31">
        <v>3.72</v>
      </c>
      <c r="R39" s="32">
        <v>0.88</v>
      </c>
      <c r="T39" s="94"/>
    </row>
    <row r="40" spans="2:20" ht="60.75" thickBot="1">
      <c r="B40" s="54" t="s">
        <v>35</v>
      </c>
      <c r="C40" s="42">
        <v>9</v>
      </c>
      <c r="D40" s="40">
        <f>C40/O40</f>
        <v>6.7164179104477612E-2</v>
      </c>
      <c r="E40" s="39">
        <v>16</v>
      </c>
      <c r="F40" s="40">
        <f>E40/O40</f>
        <v>0.11940298507462686</v>
      </c>
      <c r="G40" s="39">
        <v>50</v>
      </c>
      <c r="H40" s="40">
        <f>G40/O40</f>
        <v>0.37313432835820898</v>
      </c>
      <c r="I40" s="39">
        <v>40</v>
      </c>
      <c r="J40" s="40">
        <f>I40/O40</f>
        <v>0.29850746268656714</v>
      </c>
      <c r="K40" s="39">
        <v>18</v>
      </c>
      <c r="L40" s="40">
        <f>K40/O40</f>
        <v>0.13432835820895522</v>
      </c>
      <c r="M40" s="43">
        <v>1</v>
      </c>
      <c r="N40" s="105">
        <f>M40/O40</f>
        <v>7.462686567164179E-3</v>
      </c>
      <c r="O40" s="45">
        <v>134</v>
      </c>
      <c r="P40" s="46">
        <v>1</v>
      </c>
      <c r="Q40" s="119">
        <v>3.32</v>
      </c>
      <c r="R40" s="120">
        <v>1.07</v>
      </c>
      <c r="T40" s="94"/>
    </row>
    <row r="41" spans="2:20">
      <c r="Q41" s="50"/>
      <c r="R41" s="50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showGridLines="0" tabSelected="1" topLeftCell="C4" workbookViewId="0">
      <selection activeCell="E15" sqref="E15"/>
    </sheetView>
  </sheetViews>
  <sheetFormatPr defaultRowHeight="15"/>
  <cols>
    <col min="1" max="1" width="2.5703125" customWidth="1"/>
    <col min="2" max="2" width="37.140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18" ht="26.25" customHeight="1">
      <c r="B2" s="138" t="s">
        <v>56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5" spans="1:18" ht="21">
      <c r="B5" s="70" t="s">
        <v>49</v>
      </c>
    </row>
    <row r="6" spans="1:18" ht="21">
      <c r="B6" s="70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56" t="s">
        <v>3</v>
      </c>
      <c r="C12" s="147" t="s">
        <v>4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</row>
    <row r="13" spans="1:18">
      <c r="A13" s="41"/>
      <c r="B13" s="157"/>
      <c r="C13" s="149" t="s">
        <v>5</v>
      </c>
      <c r="D13" s="150"/>
      <c r="E13" s="149" t="s">
        <v>6</v>
      </c>
      <c r="F13" s="151"/>
      <c r="G13" s="152" t="s">
        <v>7</v>
      </c>
      <c r="H13" s="150"/>
      <c r="I13" s="149" t="s">
        <v>8</v>
      </c>
      <c r="J13" s="150"/>
      <c r="K13" s="149" t="s">
        <v>9</v>
      </c>
      <c r="L13" s="150"/>
      <c r="M13" s="149" t="s">
        <v>10</v>
      </c>
      <c r="N13" s="150"/>
      <c r="O13" s="153" t="s">
        <v>0</v>
      </c>
      <c r="P13" s="150"/>
      <c r="Q13" s="154" t="s">
        <v>11</v>
      </c>
      <c r="R13" s="141" t="s">
        <v>12</v>
      </c>
    </row>
    <row r="14" spans="1:18" ht="15.75" thickBot="1">
      <c r="A14" s="41"/>
      <c r="B14" s="158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55"/>
      <c r="R14" s="142"/>
    </row>
    <row r="15" spans="1:18" ht="30">
      <c r="A15" s="41"/>
      <c r="B15" s="134" t="s">
        <v>15</v>
      </c>
      <c r="C15" s="121">
        <v>4</v>
      </c>
      <c r="D15" s="122">
        <f>C15/O15</f>
        <v>1.9900497512437811E-2</v>
      </c>
      <c r="E15" s="121">
        <v>33</v>
      </c>
      <c r="F15" s="123">
        <f>E15/O15</f>
        <v>0.16417910447761194</v>
      </c>
      <c r="G15" s="121">
        <v>49</v>
      </c>
      <c r="H15" s="124">
        <f>G15/O15</f>
        <v>0.24378109452736318</v>
      </c>
      <c r="I15" s="125">
        <v>84</v>
      </c>
      <c r="J15" s="123">
        <f>I15/O15</f>
        <v>0.41791044776119401</v>
      </c>
      <c r="K15" s="121">
        <v>31</v>
      </c>
      <c r="L15" s="122">
        <f>K15/O15</f>
        <v>0.15422885572139303</v>
      </c>
      <c r="M15" s="126">
        <v>0</v>
      </c>
      <c r="N15" s="106">
        <f>M15/O15</f>
        <v>0</v>
      </c>
      <c r="O15" s="107">
        <v>201</v>
      </c>
      <c r="P15" s="106">
        <v>1</v>
      </c>
      <c r="Q15" s="108">
        <v>3.52</v>
      </c>
      <c r="R15" s="108">
        <v>1.01</v>
      </c>
    </row>
    <row r="16" spans="1:18" ht="30">
      <c r="A16" s="41"/>
      <c r="B16" s="52" t="s">
        <v>16</v>
      </c>
      <c r="C16" s="127">
        <v>4</v>
      </c>
      <c r="D16" s="128">
        <f>C16/O15</f>
        <v>1.9900497512437811E-2</v>
      </c>
      <c r="E16" s="127">
        <v>10</v>
      </c>
      <c r="F16" s="128">
        <f>E16/O15</f>
        <v>4.975124378109453E-2</v>
      </c>
      <c r="G16" s="127">
        <v>34</v>
      </c>
      <c r="H16" s="128">
        <f>G16/O15</f>
        <v>0.1691542288557214</v>
      </c>
      <c r="I16" s="127">
        <v>110</v>
      </c>
      <c r="J16" s="128">
        <f>I16/O15</f>
        <v>0.54726368159203975</v>
      </c>
      <c r="K16" s="127">
        <v>43</v>
      </c>
      <c r="L16" s="128">
        <f>K16/O15</f>
        <v>0.21393034825870647</v>
      </c>
      <c r="M16" s="129">
        <v>0</v>
      </c>
      <c r="N16" s="109">
        <f>M16/O15</f>
        <v>0</v>
      </c>
      <c r="O16" s="110">
        <v>201</v>
      </c>
      <c r="P16" s="109">
        <v>1</v>
      </c>
      <c r="Q16" s="111">
        <v>3.89</v>
      </c>
      <c r="R16" s="111">
        <v>0.87</v>
      </c>
    </row>
    <row r="17" spans="1:18" ht="45">
      <c r="A17" s="41"/>
      <c r="B17" s="33" t="s">
        <v>17</v>
      </c>
      <c r="C17" s="121">
        <v>12</v>
      </c>
      <c r="D17" s="122">
        <f t="shared" ref="D17" si="0">C17/O17</f>
        <v>5.9701492537313432E-2</v>
      </c>
      <c r="E17" s="121">
        <v>22</v>
      </c>
      <c r="F17" s="122">
        <f>E17/O17</f>
        <v>0.10945273631840796</v>
      </c>
      <c r="G17" s="121">
        <v>44</v>
      </c>
      <c r="H17" s="122">
        <f t="shared" ref="H17" si="1">G17/O17</f>
        <v>0.21890547263681592</v>
      </c>
      <c r="I17" s="121">
        <v>52</v>
      </c>
      <c r="J17" s="122">
        <f t="shared" ref="J17" si="2">I17/O17</f>
        <v>0.25870646766169153</v>
      </c>
      <c r="K17" s="121">
        <v>17</v>
      </c>
      <c r="L17" s="122">
        <f t="shared" ref="L17" si="3">K17/O17</f>
        <v>8.45771144278607E-2</v>
      </c>
      <c r="M17" s="126">
        <f>201-147</f>
        <v>54</v>
      </c>
      <c r="N17" s="113">
        <f t="shared" ref="N17" si="4">M17/O17</f>
        <v>0.26865671641791045</v>
      </c>
      <c r="O17" s="112">
        <v>201</v>
      </c>
      <c r="P17" s="113">
        <v>1</v>
      </c>
      <c r="Q17" s="114">
        <v>3.27</v>
      </c>
      <c r="R17" s="114">
        <v>1.1100000000000001</v>
      </c>
    </row>
    <row r="18" spans="1:18" ht="60">
      <c r="A18" s="41"/>
      <c r="B18" s="38" t="s">
        <v>18</v>
      </c>
      <c r="C18" s="127">
        <v>12</v>
      </c>
      <c r="D18" s="128">
        <f t="shared" ref="D18" si="5">C18/O17</f>
        <v>5.9701492537313432E-2</v>
      </c>
      <c r="E18" s="127">
        <v>21</v>
      </c>
      <c r="F18" s="128">
        <f>E18/O17</f>
        <v>0.1044776119402985</v>
      </c>
      <c r="G18" s="127">
        <v>70</v>
      </c>
      <c r="H18" s="128">
        <f t="shared" ref="H18" si="6">G18/O17</f>
        <v>0.34825870646766172</v>
      </c>
      <c r="I18" s="127">
        <v>63</v>
      </c>
      <c r="J18" s="128">
        <f t="shared" ref="J18" si="7">I18/O17</f>
        <v>0.31343283582089554</v>
      </c>
      <c r="K18" s="127">
        <v>18</v>
      </c>
      <c r="L18" s="128">
        <f t="shared" ref="L18" si="8">K18/O17</f>
        <v>8.9552238805970144E-2</v>
      </c>
      <c r="M18" s="129">
        <f>201-184</f>
        <v>17</v>
      </c>
      <c r="N18" s="109">
        <f t="shared" ref="N18" si="9">M18/O17</f>
        <v>8.45771144278607E-2</v>
      </c>
      <c r="O18" s="110">
        <v>201</v>
      </c>
      <c r="P18" s="109">
        <v>1</v>
      </c>
      <c r="Q18" s="111">
        <v>3.29</v>
      </c>
      <c r="R18" s="111">
        <v>1.01</v>
      </c>
    </row>
    <row r="19" spans="1:18" ht="45.75" thickBot="1">
      <c r="A19" s="41"/>
      <c r="B19" s="115" t="s">
        <v>19</v>
      </c>
      <c r="C19" s="130">
        <v>22</v>
      </c>
      <c r="D19" s="131">
        <f t="shared" ref="D19" si="10">C19/O19</f>
        <v>0.10945273631840796</v>
      </c>
      <c r="E19" s="132">
        <v>30</v>
      </c>
      <c r="F19" s="131">
        <f>E19/O19</f>
        <v>0.14925373134328357</v>
      </c>
      <c r="G19" s="132">
        <v>58</v>
      </c>
      <c r="H19" s="131">
        <f t="shared" ref="H19" si="11">G19/O19</f>
        <v>0.28855721393034828</v>
      </c>
      <c r="I19" s="132">
        <v>47</v>
      </c>
      <c r="J19" s="131">
        <f t="shared" ref="J19" si="12">I19/O19</f>
        <v>0.23383084577114427</v>
      </c>
      <c r="K19" s="132">
        <v>10</v>
      </c>
      <c r="L19" s="131">
        <f t="shared" ref="L19" si="13">K19/O19</f>
        <v>4.975124378109453E-2</v>
      </c>
      <c r="M19" s="133">
        <f>201-167</f>
        <v>34</v>
      </c>
      <c r="N19" s="117">
        <f t="shared" ref="N19" si="14">M19/O19</f>
        <v>0.1691542288557214</v>
      </c>
      <c r="O19" s="116">
        <v>201</v>
      </c>
      <c r="P19" s="117">
        <v>1</v>
      </c>
      <c r="Q19" s="118">
        <v>2.96</v>
      </c>
      <c r="R19" s="118">
        <v>1.1100000000000001</v>
      </c>
    </row>
    <row r="20" spans="1:18">
      <c r="C20" s="50"/>
    </row>
    <row r="22" spans="1:18" ht="15.75">
      <c r="B22" s="4" t="s">
        <v>38</v>
      </c>
    </row>
    <row r="23" spans="1:18" ht="15.75" thickBot="1">
      <c r="B23" s="62"/>
      <c r="C23" s="62"/>
      <c r="D23" s="62"/>
      <c r="E23" s="62"/>
      <c r="F23" s="62"/>
      <c r="G23" s="62"/>
      <c r="H23" s="53"/>
      <c r="I23" s="53"/>
    </row>
    <row r="24" spans="1:18" ht="33" customHeight="1" thickBot="1">
      <c r="A24" s="41"/>
      <c r="B24" s="167" t="s">
        <v>57</v>
      </c>
      <c r="C24" s="168"/>
      <c r="D24" s="168"/>
      <c r="E24" s="168"/>
      <c r="F24" s="168"/>
      <c r="G24" s="169"/>
      <c r="H24" s="104"/>
      <c r="I24" s="102"/>
    </row>
    <row r="25" spans="1:18">
      <c r="A25" s="41"/>
      <c r="B25" s="161" t="s">
        <v>39</v>
      </c>
      <c r="C25" s="160"/>
      <c r="D25" s="161" t="s">
        <v>40</v>
      </c>
      <c r="E25" s="160"/>
      <c r="F25" s="162" t="s">
        <v>0</v>
      </c>
      <c r="G25" s="163"/>
      <c r="H25" s="103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1"/>
    </row>
    <row r="27" spans="1:18" ht="15.75" thickBot="1">
      <c r="A27" s="41"/>
      <c r="B27" s="63">
        <v>148</v>
      </c>
      <c r="C27" s="64">
        <f>B27/F27</f>
        <v>0.73631840796019898</v>
      </c>
      <c r="D27" s="65">
        <v>53</v>
      </c>
      <c r="E27" s="64">
        <f>D27/F27</f>
        <v>0.26368159203980102</v>
      </c>
      <c r="F27" s="65">
        <v>201</v>
      </c>
      <c r="G27" s="64">
        <v>1</v>
      </c>
      <c r="H27" s="61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ht="15.75" customHeight="1" thickBot="1">
      <c r="A32" s="41"/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</row>
    <row r="33" spans="1:17">
      <c r="A33" s="41"/>
      <c r="B33" s="159" t="s">
        <v>5</v>
      </c>
      <c r="C33" s="160"/>
      <c r="D33" s="159" t="s">
        <v>6</v>
      </c>
      <c r="E33" s="160"/>
      <c r="F33" s="159" t="s">
        <v>7</v>
      </c>
      <c r="G33" s="160"/>
      <c r="H33" s="159" t="s">
        <v>8</v>
      </c>
      <c r="I33" s="160"/>
      <c r="J33" s="159" t="s">
        <v>9</v>
      </c>
      <c r="K33" s="160"/>
      <c r="L33" s="159" t="s">
        <v>10</v>
      </c>
      <c r="M33" s="160"/>
      <c r="N33" s="159" t="s">
        <v>0</v>
      </c>
      <c r="O33" s="160"/>
      <c r="P33" s="154" t="s">
        <v>11</v>
      </c>
      <c r="Q33" s="141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55"/>
      <c r="Q34" s="142"/>
    </row>
    <row r="35" spans="1:17" ht="15.75" thickBot="1">
      <c r="A35" s="41"/>
      <c r="B35" s="63">
        <v>14</v>
      </c>
      <c r="C35" s="64">
        <f>B35/N35</f>
        <v>6.965174129353234E-2</v>
      </c>
      <c r="D35" s="65">
        <v>27</v>
      </c>
      <c r="E35" s="64">
        <f>D35/N35</f>
        <v>0.13432835820895522</v>
      </c>
      <c r="F35" s="65">
        <v>54</v>
      </c>
      <c r="G35" s="64">
        <f>F35/N35</f>
        <v>0.26865671641791045</v>
      </c>
      <c r="H35" s="65">
        <v>41</v>
      </c>
      <c r="I35" s="64">
        <f>H35/N35</f>
        <v>0.20398009950248755</v>
      </c>
      <c r="J35" s="65">
        <v>11</v>
      </c>
      <c r="K35" s="64">
        <f>J35/N35</f>
        <v>5.4726368159203981E-2</v>
      </c>
      <c r="L35" s="65">
        <v>54</v>
      </c>
      <c r="M35" s="64">
        <f>L35/N35</f>
        <v>0.26865671641791045</v>
      </c>
      <c r="N35" s="65">
        <v>201</v>
      </c>
      <c r="O35" s="64">
        <v>1</v>
      </c>
      <c r="P35" s="108">
        <v>3.05</v>
      </c>
      <c r="Q35" s="108">
        <v>1.07</v>
      </c>
    </row>
    <row r="36" spans="1:17">
      <c r="P36" s="50"/>
      <c r="Q36" s="50"/>
    </row>
  </sheetData>
  <mergeCells count="26">
    <mergeCell ref="O13:P13"/>
    <mergeCell ref="P33:P34"/>
    <mergeCell ref="Q33:Q34"/>
    <mergeCell ref="B32:Q32"/>
    <mergeCell ref="B24:G24"/>
    <mergeCell ref="E13:F13"/>
    <mergeCell ref="G13:H13"/>
    <mergeCell ref="I13:J13"/>
    <mergeCell ref="K13:L13"/>
    <mergeCell ref="M13:N13"/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C12:R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Fitxa</vt:lpstr>
      <vt:lpstr>Docència (Grau)</vt:lpstr>
      <vt:lpstr>Docència (Màster)</vt:lpstr>
      <vt:lpstr>Recursos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2018-06-20T13:03:19Z</dcterms:modified>
</cp:coreProperties>
</file>